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980" windowHeight="8325" activeTab="1"/>
  </bookViews>
  <sheets>
    <sheet name="Лист1" sheetId="1" r:id="rId1"/>
    <sheet name="Лист2" sheetId="2" r:id="rId2"/>
    <sheet name="Лист3" sheetId="3" r:id="rId3"/>
  </sheets>
  <calcPr calcId="145621" iterateDelta="1.0000000000000001E-5"/>
</workbook>
</file>

<file path=xl/calcChain.xml><?xml version="1.0" encoding="utf-8"?>
<calcChain xmlns="http://schemas.openxmlformats.org/spreadsheetml/2006/main">
  <c r="F9" i="1" l="1"/>
  <c r="F4" i="1"/>
  <c r="F5" i="1"/>
  <c r="F6" i="1"/>
  <c r="F7" i="1"/>
  <c r="F8" i="1"/>
  <c r="I4" i="1"/>
  <c r="I5" i="1"/>
  <c r="I6" i="1"/>
  <c r="I7" i="1"/>
  <c r="I8" i="1"/>
  <c r="I10" i="1"/>
  <c r="I11" i="1"/>
  <c r="I12" i="1"/>
  <c r="I13" i="1"/>
  <c r="I9" i="1"/>
  <c r="F10" i="1"/>
  <c r="F11" i="1"/>
  <c r="F12" i="1"/>
  <c r="F13" i="1"/>
  <c r="F14" i="1"/>
  <c r="F15" i="1"/>
  <c r="F16" i="1"/>
  <c r="F17" i="1"/>
  <c r="F18" i="1"/>
  <c r="I14" i="1"/>
  <c r="I15" i="1"/>
  <c r="I16" i="1"/>
  <c r="I17" i="1"/>
  <c r="I18" i="1"/>
</calcChain>
</file>

<file path=xl/sharedStrings.xml><?xml version="1.0" encoding="utf-8"?>
<sst xmlns="http://schemas.openxmlformats.org/spreadsheetml/2006/main" count="22" uniqueCount="16">
  <si>
    <t>Опыт</t>
  </si>
  <si>
    <t>∞</t>
  </si>
  <si>
    <t>Без заземления</t>
  </si>
  <si>
    <t>С заземлением</t>
  </si>
  <si>
    <t>I_h, мА</t>
  </si>
  <si>
    <t>R из, кОм</t>
  </si>
  <si>
    <t>C из, мкФ</t>
  </si>
  <si>
    <t>R чел, Ом</t>
  </si>
  <si>
    <t>U_пр</t>
  </si>
  <si>
    <t>Изм.</t>
  </si>
  <si>
    <t>Расч.</t>
  </si>
  <si>
    <t>ω, Гц</t>
  </si>
  <si>
    <t>U_ф, В</t>
  </si>
  <si>
    <t>r_з, Ом</t>
  </si>
  <si>
    <t>Ошибка измерений</t>
  </si>
  <si>
    <t>Ошибка расчетов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</si>
</sst>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0" xfId="0" applyFill="1" applyBorder="1"/>
    <xf numFmtId="0" fontId="0" fillId="2" borderId="0" xfId="0" applyFill="1" applyBorder="1"/>
    <xf numFmtId="0" fontId="0" fillId="3" borderId="0" xfId="0" applyFill="1"/>
    <xf numFmtId="0" fontId="0" fillId="2" borderId="0" xfId="0" applyFill="1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Опыт 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Без заземления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Лист1!$D$4:$D$8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400</c:v>
                </c:pt>
              </c:numCache>
            </c:numRef>
          </c:cat>
          <c:val>
            <c:numRef>
              <c:f>Лист1!$E$4:$E$8</c:f>
              <c:numCache>
                <c:formatCode>General</c:formatCode>
                <c:ptCount val="5"/>
                <c:pt idx="0">
                  <c:v>105</c:v>
                </c:pt>
                <c:pt idx="1">
                  <c:v>100</c:v>
                </c:pt>
                <c:pt idx="2">
                  <c:v>85</c:v>
                </c:pt>
                <c:pt idx="3">
                  <c:v>85</c:v>
                </c:pt>
                <c:pt idx="4">
                  <c:v>95</c:v>
                </c:pt>
              </c:numCache>
            </c:numRef>
          </c:val>
          <c:smooth val="0"/>
        </c:ser>
        <c:ser>
          <c:idx val="1"/>
          <c:order val="1"/>
          <c:tx>
            <c:v>С заземлением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Лист1!$D$4:$D$8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400</c:v>
                </c:pt>
              </c:numCache>
            </c:numRef>
          </c:cat>
          <c:val>
            <c:numRef>
              <c:f>Лист1!$H$4:$H$8</c:f>
              <c:numCache>
                <c:formatCode>General</c:formatCode>
                <c:ptCount val="5"/>
                <c:pt idx="0">
                  <c:v>45</c:v>
                </c:pt>
                <c:pt idx="1">
                  <c:v>25</c:v>
                </c:pt>
                <c:pt idx="2">
                  <c:v>15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72384"/>
        <c:axId val="121874304"/>
      </c:lineChart>
      <c:catAx>
        <c:axId val="12187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Сопротивление</a:t>
                </a:r>
                <a:r>
                  <a:rPr lang="ru-RU" baseline="0"/>
                  <a:t> изоляции, кОм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1874304"/>
        <c:crosses val="autoZero"/>
        <c:auto val="1"/>
        <c:lblAlgn val="ctr"/>
        <c:lblOffset val="100"/>
        <c:noMultiLvlLbl val="0"/>
      </c:catAx>
      <c:valAx>
        <c:axId val="121874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Сила тока,</a:t>
                </a:r>
                <a:r>
                  <a:rPr lang="ru-RU" baseline="0"/>
                  <a:t> </a:t>
                </a:r>
                <a:r>
                  <a:rPr lang="ru-RU"/>
                  <a:t>мА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1872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Опыт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Без заземления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Лист1!$C$9:$C$13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0.6</c:v>
                </c:pt>
                <c:pt idx="3">
                  <c:v>1</c:v>
                </c:pt>
                <c:pt idx="4">
                  <c:v>1.6</c:v>
                </c:pt>
              </c:numCache>
            </c:numRef>
          </c:cat>
          <c:val>
            <c:numRef>
              <c:f>Лист1!$E$9:$E$13</c:f>
              <c:numCache>
                <c:formatCode>General</c:formatCode>
                <c:ptCount val="5"/>
                <c:pt idx="0">
                  <c:v>85</c:v>
                </c:pt>
                <c:pt idx="1">
                  <c:v>95</c:v>
                </c:pt>
                <c:pt idx="2">
                  <c:v>105</c:v>
                </c:pt>
                <c:pt idx="3">
                  <c:v>110</c:v>
                </c:pt>
                <c:pt idx="4">
                  <c:v>115</c:v>
                </c:pt>
              </c:numCache>
            </c:numRef>
          </c:val>
          <c:smooth val="0"/>
        </c:ser>
        <c:ser>
          <c:idx val="1"/>
          <c:order val="1"/>
          <c:tx>
            <c:v>С заземлением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Лист1!$C$9:$C$13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0.6</c:v>
                </c:pt>
                <c:pt idx="3">
                  <c:v>1</c:v>
                </c:pt>
                <c:pt idx="4">
                  <c:v>1.6</c:v>
                </c:pt>
              </c:numCache>
            </c:numRef>
          </c:cat>
          <c:val>
            <c:numRef>
              <c:f>Лист1!$H$9:$H$13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14432"/>
        <c:axId val="122116352"/>
      </c:lineChart>
      <c:catAx>
        <c:axId val="12211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Ёмкость</a:t>
                </a:r>
                <a:r>
                  <a:rPr lang="ru-RU" baseline="0"/>
                  <a:t> изоляции, мкФ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116352"/>
        <c:crosses val="autoZero"/>
        <c:auto val="1"/>
        <c:lblAlgn val="ctr"/>
        <c:lblOffset val="100"/>
        <c:noMultiLvlLbl val="0"/>
      </c:catAx>
      <c:valAx>
        <c:axId val="122116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Сила тока,</a:t>
                </a:r>
                <a:r>
                  <a:rPr lang="ru-RU" baseline="0"/>
                  <a:t> </a:t>
                </a:r>
                <a:r>
                  <a:rPr lang="ru-RU"/>
                  <a:t>мА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114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Опыт 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Без заземления</c:v>
          </c:tx>
          <c:spPr>
            <a:ln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</c:spPr>
          </c:marker>
          <c:trendline>
            <c:spPr>
              <a:ln w="28575"/>
            </c:spPr>
            <c:trendlineType val="exp"/>
            <c:dispRSqr val="0"/>
            <c:dispEq val="0"/>
          </c:trendline>
          <c:cat>
            <c:numRef>
              <c:f>Лист1!$D$14:$D$18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400</c:v>
                </c:pt>
              </c:numCache>
            </c:numRef>
          </c:cat>
          <c:val>
            <c:numRef>
              <c:f>Лист1!$E$14:$E$18</c:f>
              <c:numCache>
                <c:formatCode>General</c:formatCode>
                <c:ptCount val="5"/>
                <c:pt idx="0">
                  <c:v>105</c:v>
                </c:pt>
                <c:pt idx="1">
                  <c:v>100</c:v>
                </c:pt>
                <c:pt idx="2">
                  <c:v>60</c:v>
                </c:pt>
                <c:pt idx="3">
                  <c:v>65</c:v>
                </c:pt>
                <c:pt idx="4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v>С заземлением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Лист1!$D$14:$D$18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400</c:v>
                </c:pt>
              </c:numCache>
            </c:numRef>
          </c:cat>
          <c:val>
            <c:numRef>
              <c:f>Лист1!$H$14:$H$18</c:f>
              <c:numCache>
                <c:formatCode>General</c:formatCode>
                <c:ptCount val="5"/>
                <c:pt idx="0">
                  <c:v>45</c:v>
                </c:pt>
                <c:pt idx="1">
                  <c:v>25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35296"/>
        <c:axId val="122137216"/>
      </c:lineChart>
      <c:catAx>
        <c:axId val="12213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Сопротивление изоляции,</a:t>
                </a:r>
                <a:r>
                  <a:rPr lang="ru-RU" baseline="0"/>
                  <a:t> кОм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137216"/>
        <c:crosses val="autoZero"/>
        <c:auto val="1"/>
        <c:lblAlgn val="ctr"/>
        <c:lblOffset val="100"/>
        <c:noMultiLvlLbl val="0"/>
      </c:catAx>
      <c:valAx>
        <c:axId val="122137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Сила тока,</a:t>
                </a:r>
                <a:r>
                  <a:rPr lang="ru-RU" baseline="0"/>
                  <a:t> </a:t>
                </a:r>
                <a:r>
                  <a:rPr lang="ru-RU"/>
                  <a:t>мА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135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7</xdr:col>
      <xdr:colOff>390525</xdr:colOff>
      <xdr:row>14</xdr:row>
      <xdr:rowOff>161925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15</xdr:row>
      <xdr:rowOff>57150</xdr:rowOff>
    </xdr:from>
    <xdr:to>
      <xdr:col>7</xdr:col>
      <xdr:colOff>390525</xdr:colOff>
      <xdr:row>29</xdr:row>
      <xdr:rowOff>133350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19050</xdr:rowOff>
    </xdr:from>
    <xdr:to>
      <xdr:col>7</xdr:col>
      <xdr:colOff>400050</xdr:colOff>
      <xdr:row>44</xdr:row>
      <xdr:rowOff>95250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90" zoomScaleNormal="90" workbookViewId="0">
      <selection activeCell="H4" activeCellId="1" sqref="E4:E8 H4:H8"/>
    </sheetView>
  </sheetViews>
  <sheetFormatPr defaultRowHeight="15" x14ac:dyDescent="0.25"/>
  <sheetData>
    <row r="1" spans="1:10" x14ac:dyDescent="0.25">
      <c r="A1" s="10" t="s">
        <v>0</v>
      </c>
      <c r="B1" s="10" t="s">
        <v>7</v>
      </c>
      <c r="C1" s="10" t="s">
        <v>6</v>
      </c>
      <c r="D1" s="10" t="s">
        <v>5</v>
      </c>
      <c r="E1" s="10" t="s">
        <v>2</v>
      </c>
      <c r="F1" s="10"/>
      <c r="G1" s="10"/>
      <c r="H1" s="10" t="s">
        <v>3</v>
      </c>
      <c r="I1" s="10"/>
      <c r="J1" s="10"/>
    </row>
    <row r="2" spans="1:10" x14ac:dyDescent="0.25">
      <c r="A2" s="10"/>
      <c r="B2" s="10"/>
      <c r="C2" s="10"/>
      <c r="D2" s="10"/>
      <c r="E2" s="10" t="s">
        <v>4</v>
      </c>
      <c r="F2" s="10"/>
      <c r="G2" s="1" t="s">
        <v>8</v>
      </c>
      <c r="H2" s="10" t="s">
        <v>4</v>
      </c>
      <c r="I2" s="10"/>
      <c r="J2" s="1" t="s">
        <v>8</v>
      </c>
    </row>
    <row r="3" spans="1:10" x14ac:dyDescent="0.25">
      <c r="A3" s="11"/>
      <c r="B3" s="11"/>
      <c r="C3" s="11"/>
      <c r="D3" s="11"/>
      <c r="E3" s="3" t="s">
        <v>9</v>
      </c>
      <c r="F3" s="2" t="s">
        <v>10</v>
      </c>
      <c r="G3" s="3" t="s">
        <v>9</v>
      </c>
      <c r="H3" s="3" t="s">
        <v>9</v>
      </c>
      <c r="I3" s="2" t="s">
        <v>10</v>
      </c>
      <c r="J3" s="3" t="s">
        <v>9</v>
      </c>
    </row>
    <row r="4" spans="1:10" x14ac:dyDescent="0.25">
      <c r="A4" s="9">
        <v>1</v>
      </c>
      <c r="B4" s="9">
        <v>4000</v>
      </c>
      <c r="C4" s="9">
        <v>0.2</v>
      </c>
      <c r="D4">
        <v>1</v>
      </c>
      <c r="E4">
        <v>105</v>
      </c>
      <c r="F4">
        <f>1000*($B$20/$B$4)*(1/SQRT(1+($D4*1000*($D4*1000+6*$B$4))/(9*$B$4^2*(1+($D4*1000)^2*$B$21^2*($C$4/1000000)^2))))</f>
        <v>87.692956246391063</v>
      </c>
      <c r="G4">
        <v>210</v>
      </c>
      <c r="H4">
        <v>45</v>
      </c>
      <c r="I4" s="8">
        <f>1000*(($B$20/$B$22)*(1/SQRT(1+($D4*1000*($D4*1000+6*$B$22))/(9*$B$22^2*(1+($D4*1000)^2*$B$21^2*($C$4/1000000)^2)))))*$B$22/$B$4</f>
        <v>2.7671285199453552</v>
      </c>
      <c r="J4">
        <v>90</v>
      </c>
    </row>
    <row r="5" spans="1:10" x14ac:dyDescent="0.25">
      <c r="A5" s="9"/>
      <c r="B5" s="9"/>
      <c r="C5" s="9"/>
      <c r="D5">
        <v>2</v>
      </c>
      <c r="E5">
        <v>100</v>
      </c>
      <c r="F5">
        <f t="shared" ref="F5:F8" si="0">1000*($B$20/$B$4)*(1/SQRT(1+($D5*1000*($D5*1000+6*$B$4))/(9*$B$4^2*(1+($D5*1000)^2*$B$21^2*($C$4/1000000)^2))))</f>
        <v>81.432890744338891</v>
      </c>
      <c r="G5">
        <v>200</v>
      </c>
      <c r="H5">
        <v>25</v>
      </c>
      <c r="I5" s="8">
        <f t="shared" ref="I5:I8" si="1">1000*(($B$20/$B$22)*(1/SQRT(1+($D5*1000*($D5*1000+6*$B$22))/(9*($B$22^2)*(1+($D5*1000)^2*$B$21^2*($C$4/1000000)^2)))))*$B$22/$B$4</f>
        <v>1.4042215854675573</v>
      </c>
      <c r="J5">
        <v>55</v>
      </c>
    </row>
    <row r="6" spans="1:10" x14ac:dyDescent="0.25">
      <c r="A6" s="9"/>
      <c r="B6" s="9"/>
      <c r="C6" s="9"/>
      <c r="D6">
        <v>5</v>
      </c>
      <c r="E6">
        <v>85</v>
      </c>
      <c r="F6">
        <f t="shared" si="0"/>
        <v>67.100814846431035</v>
      </c>
      <c r="G6">
        <v>175</v>
      </c>
      <c r="H6">
        <v>15</v>
      </c>
      <c r="I6" s="8">
        <f t="shared" si="1"/>
        <v>0.56730818078197265</v>
      </c>
      <c r="J6">
        <v>30</v>
      </c>
    </row>
    <row r="7" spans="1:10" x14ac:dyDescent="0.25">
      <c r="A7" s="9"/>
      <c r="B7" s="9"/>
      <c r="C7" s="9"/>
      <c r="D7">
        <v>10</v>
      </c>
      <c r="E7" s="7">
        <v>85</v>
      </c>
      <c r="F7">
        <f t="shared" si="0"/>
        <v>51.999331292287685</v>
      </c>
      <c r="G7">
        <v>170</v>
      </c>
      <c r="H7">
        <v>10</v>
      </c>
      <c r="I7" s="8">
        <f t="shared" si="1"/>
        <v>0.28556474814553134</v>
      </c>
      <c r="J7">
        <v>20</v>
      </c>
    </row>
    <row r="8" spans="1:10" x14ac:dyDescent="0.25">
      <c r="A8" s="9"/>
      <c r="B8" s="9"/>
      <c r="C8" s="9"/>
      <c r="D8">
        <v>400</v>
      </c>
      <c r="E8" s="7">
        <v>95</v>
      </c>
      <c r="F8">
        <f t="shared" si="0"/>
        <v>11.331946038654188</v>
      </c>
      <c r="G8" s="7">
        <v>190</v>
      </c>
      <c r="H8" s="7">
        <v>10</v>
      </c>
      <c r="I8" s="8">
        <f t="shared" si="1"/>
        <v>2.9374923141517843E-2</v>
      </c>
      <c r="J8">
        <v>20</v>
      </c>
    </row>
    <row r="9" spans="1:10" x14ac:dyDescent="0.25">
      <c r="A9" s="9">
        <v>2</v>
      </c>
      <c r="B9" s="9"/>
      <c r="C9" s="1">
        <v>0.1</v>
      </c>
      <c r="D9" s="14" t="s">
        <v>1</v>
      </c>
      <c r="E9" s="1">
        <v>85</v>
      </c>
      <c r="F9" s="6">
        <f>1000*3*$B$20/SQRT(9*$B$4^2+(1/($B$21*$C9/1000000))^2)</f>
        <v>5.6897676191549396</v>
      </c>
      <c r="G9" s="1">
        <v>170</v>
      </c>
      <c r="H9" s="1">
        <v>5</v>
      </c>
      <c r="I9">
        <f>1000*(3*$B$20/SQRT(9*$B$22^2+(1/($B$21*$C9/1000000))^2))*$B$22/$B$4</f>
        <v>1.4249999839687505E-2</v>
      </c>
      <c r="J9" s="1">
        <v>10</v>
      </c>
    </row>
    <row r="10" spans="1:10" x14ac:dyDescent="0.25">
      <c r="A10" s="9"/>
      <c r="B10" s="9"/>
      <c r="C10" s="1">
        <v>0.2</v>
      </c>
      <c r="D10" s="14"/>
      <c r="E10" s="1">
        <v>95</v>
      </c>
      <c r="F10" s="6">
        <f t="shared" ref="F10:F13" si="2">1000*3*$B$20/SQRT(9*$B$4^2+(1/($B$21*$C10/1000000))^2)</f>
        <v>11.318795958750913</v>
      </c>
      <c r="G10" s="1">
        <v>190</v>
      </c>
      <c r="H10" s="1">
        <v>10</v>
      </c>
      <c r="I10">
        <f t="shared" ref="I10:I13" si="3">1000*(3*$B$20/SQRT(9*$B$22^2+(1/($B$21*$C10/1000000))^2))*$B$22/$B$4</f>
        <v>2.8499998717500093E-2</v>
      </c>
      <c r="J10" s="1">
        <v>20</v>
      </c>
    </row>
    <row r="11" spans="1:10" x14ac:dyDescent="0.25">
      <c r="A11" s="9"/>
      <c r="B11" s="9"/>
      <c r="C11" s="1">
        <v>0.6</v>
      </c>
      <c r="D11" s="14"/>
      <c r="E11" s="1">
        <v>105</v>
      </c>
      <c r="F11" s="6">
        <f t="shared" si="2"/>
        <v>32.178349485910459</v>
      </c>
      <c r="G11" s="1">
        <v>210</v>
      </c>
      <c r="H11" s="1">
        <v>20</v>
      </c>
      <c r="I11">
        <f t="shared" si="3"/>
        <v>8.5499965372521011E-2</v>
      </c>
      <c r="J11" s="1">
        <v>40</v>
      </c>
    </row>
    <row r="12" spans="1:10" x14ac:dyDescent="0.25">
      <c r="A12" s="9"/>
      <c r="B12" s="9"/>
      <c r="C12" s="1">
        <v>1</v>
      </c>
      <c r="D12" s="14"/>
      <c r="E12" s="1">
        <v>110</v>
      </c>
      <c r="F12" s="6">
        <f t="shared" si="2"/>
        <v>48.877096765615015</v>
      </c>
      <c r="G12" s="1">
        <v>220</v>
      </c>
      <c r="H12" s="1">
        <v>30</v>
      </c>
      <c r="I12">
        <f t="shared" si="3"/>
        <v>0.14249983968777052</v>
      </c>
      <c r="J12" s="1">
        <v>60</v>
      </c>
    </row>
    <row r="13" spans="1:10" x14ac:dyDescent="0.25">
      <c r="A13" s="9"/>
      <c r="B13" s="9"/>
      <c r="C13" s="1">
        <v>1.6</v>
      </c>
      <c r="D13" s="14"/>
      <c r="E13" s="1">
        <v>115</v>
      </c>
      <c r="F13" s="6">
        <f t="shared" si="2"/>
        <v>65.79052367802278</v>
      </c>
      <c r="G13" s="1">
        <v>230</v>
      </c>
      <c r="H13" s="1">
        <v>50</v>
      </c>
      <c r="I13">
        <f t="shared" si="3"/>
        <v>0.22799934336283673</v>
      </c>
      <c r="J13" s="1">
        <v>100</v>
      </c>
    </row>
    <row r="14" spans="1:10" x14ac:dyDescent="0.25">
      <c r="A14" s="9">
        <v>3</v>
      </c>
      <c r="B14" s="9"/>
      <c r="C14" s="9">
        <v>0</v>
      </c>
      <c r="D14">
        <v>1</v>
      </c>
      <c r="E14">
        <v>105</v>
      </c>
      <c r="F14" s="5">
        <f>1000*3*$B$20/(3*$B$4+$D14*1000)</f>
        <v>87.692307692307693</v>
      </c>
      <c r="G14">
        <v>210</v>
      </c>
      <c r="H14">
        <v>45</v>
      </c>
      <c r="I14" s="8">
        <f>1000*(3*$B$20/(3*$B$22+$D14*1000))*$B$22/$B$4</f>
        <v>2.766990291262136</v>
      </c>
      <c r="J14">
        <v>90</v>
      </c>
    </row>
    <row r="15" spans="1:10" x14ac:dyDescent="0.25">
      <c r="A15" s="9"/>
      <c r="B15" s="9"/>
      <c r="C15" s="9"/>
      <c r="D15">
        <v>2</v>
      </c>
      <c r="E15">
        <v>100</v>
      </c>
      <c r="F15" s="5">
        <f t="shared" ref="F15:F18" si="4">1000*3*$B$20/(3*$B$4+$D15*1000)</f>
        <v>81.428571428571431</v>
      </c>
      <c r="G15">
        <v>200</v>
      </c>
      <c r="H15">
        <v>25</v>
      </c>
      <c r="I15" s="8">
        <f t="shared" ref="I15:I18" si="5">1000*(3*$B$20/(3*$B$22+$D15*1000))*$B$22/$B$4</f>
        <v>1.4039408866995076</v>
      </c>
      <c r="J15">
        <v>50</v>
      </c>
    </row>
    <row r="16" spans="1:10" x14ac:dyDescent="0.25">
      <c r="A16" s="9"/>
      <c r="B16" s="9"/>
      <c r="C16" s="9"/>
      <c r="D16">
        <v>5</v>
      </c>
      <c r="E16">
        <v>60</v>
      </c>
      <c r="F16" s="5">
        <f t="shared" si="4"/>
        <v>67.058823529411768</v>
      </c>
      <c r="G16">
        <v>160</v>
      </c>
      <c r="H16">
        <v>10</v>
      </c>
      <c r="I16" s="8">
        <f t="shared" si="5"/>
        <v>0.56660039761431413</v>
      </c>
      <c r="J16">
        <v>20</v>
      </c>
    </row>
    <row r="17" spans="1:10" x14ac:dyDescent="0.25">
      <c r="A17" s="9"/>
      <c r="B17" s="9"/>
      <c r="C17" s="9"/>
      <c r="D17">
        <v>10</v>
      </c>
      <c r="E17" s="7">
        <v>65</v>
      </c>
      <c r="F17" s="5">
        <f t="shared" si="4"/>
        <v>51.81818181818182</v>
      </c>
      <c r="G17">
        <v>130</v>
      </c>
      <c r="H17">
        <v>5</v>
      </c>
      <c r="I17" s="8">
        <f t="shared" si="5"/>
        <v>0.284147557328016</v>
      </c>
      <c r="J17">
        <v>10</v>
      </c>
    </row>
    <row r="18" spans="1:10" x14ac:dyDescent="0.25">
      <c r="A18" s="9"/>
      <c r="B18" s="9"/>
      <c r="C18" s="9"/>
      <c r="D18">
        <v>400</v>
      </c>
      <c r="E18">
        <v>5</v>
      </c>
      <c r="F18" s="5">
        <f t="shared" si="4"/>
        <v>2.766990291262136</v>
      </c>
      <c r="G18">
        <v>10</v>
      </c>
      <c r="H18">
        <v>0</v>
      </c>
      <c r="I18" s="8">
        <f t="shared" si="5"/>
        <v>7.1244656650751191E-3</v>
      </c>
      <c r="J18">
        <v>0</v>
      </c>
    </row>
    <row r="20" spans="1:10" x14ac:dyDescent="0.25">
      <c r="A20" t="s">
        <v>12</v>
      </c>
      <c r="B20">
        <v>380</v>
      </c>
      <c r="D20" s="12" t="s">
        <v>14</v>
      </c>
      <c r="E20" s="12"/>
      <c r="F20" s="12"/>
    </row>
    <row r="21" spans="1:10" x14ac:dyDescent="0.25">
      <c r="A21" t="s">
        <v>11</v>
      </c>
      <c r="B21">
        <v>50</v>
      </c>
      <c r="D21" s="13" t="s">
        <v>15</v>
      </c>
      <c r="E21" s="13"/>
      <c r="F21" s="13"/>
    </row>
    <row r="22" spans="1:10" x14ac:dyDescent="0.25">
      <c r="A22" t="s">
        <v>13</v>
      </c>
      <c r="B22">
        <v>10</v>
      </c>
      <c r="G22" s="4"/>
    </row>
  </sheetData>
  <mergeCells count="17">
    <mergeCell ref="H1:J1"/>
    <mergeCell ref="E2:F2"/>
    <mergeCell ref="H2:I2"/>
    <mergeCell ref="D20:F20"/>
    <mergeCell ref="D21:F21"/>
    <mergeCell ref="D9:D13"/>
    <mergeCell ref="A1:A3"/>
    <mergeCell ref="B1:B3"/>
    <mergeCell ref="C1:C3"/>
    <mergeCell ref="D1:D3"/>
    <mergeCell ref="E1:G1"/>
    <mergeCell ref="A4:A8"/>
    <mergeCell ref="A9:A13"/>
    <mergeCell ref="A14:A18"/>
    <mergeCell ref="B4:B18"/>
    <mergeCell ref="C4:C8"/>
    <mergeCell ref="C14:C18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28" workbookViewId="0">
      <selection activeCell="I37" sqref="I37"/>
    </sheetView>
  </sheetViews>
  <sheetFormatPr defaultRowHeight="15" x14ac:dyDescent="0.25"/>
  <sheetData/>
  <pageMargins left="0.23622047244094491" right="0.23622047244094491" top="0.23622047244094491" bottom="0.23622047244094491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Карих</dc:creator>
  <cp:lastModifiedBy>Карих</cp:lastModifiedBy>
  <cp:lastPrinted>2016-10-30T16:41:58Z</cp:lastPrinted>
  <dcterms:created xsi:type="dcterms:W3CDTF">2016-10-30T12:02:59Z</dcterms:created>
  <dcterms:modified xsi:type="dcterms:W3CDTF">2016-10-30T22:44:00Z</dcterms:modified>
</cp:coreProperties>
</file>